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O24" i="1"/>
  <c r="AF24" i="1"/>
  <c r="BF24" i="1"/>
  <c r="BH28" i="1"/>
  <c r="BH32" i="1"/>
  <c r="BO24" i="1"/>
  <c r="BH24" i="1"/>
  <c r="BM24" i="1"/>
  <c r="G40" i="1"/>
  <c r="BN24" i="1"/>
  <c r="BP24" i="1"/>
  <c r="BR24" i="1"/>
  <c r="BS24" i="1"/>
  <c r="J26" i="1"/>
  <c r="J28" i="1"/>
  <c r="J30" i="1"/>
  <c r="J32" i="1"/>
  <c r="J34" i="1"/>
  <c r="O25" i="1"/>
  <c r="AF25" i="1"/>
  <c r="BF25" i="1"/>
  <c r="BH25" i="1"/>
  <c r="BF28" i="1"/>
  <c r="BF33" i="1"/>
  <c r="BO25" i="1"/>
  <c r="BM25" i="1"/>
  <c r="G41" i="1"/>
  <c r="BN25" i="1"/>
  <c r="BP25" i="1"/>
  <c r="BR25" i="1"/>
  <c r="BS25" i="1"/>
  <c r="O26" i="1"/>
  <c r="AF26" i="1"/>
  <c r="BF26" i="1"/>
  <c r="BH30" i="1"/>
  <c r="BH34" i="1"/>
  <c r="BO29" i="1"/>
  <c r="BH26" i="1"/>
  <c r="BM26" i="1"/>
  <c r="G42" i="1"/>
  <c r="BN26" i="1"/>
  <c r="BP26" i="1"/>
  <c r="BR26" i="1"/>
  <c r="BS26" i="1"/>
  <c r="O27" i="1"/>
  <c r="AF27" i="1"/>
  <c r="BF27" i="1"/>
  <c r="BH27" i="1"/>
  <c r="BF30" i="1"/>
  <c r="BF35" i="1"/>
  <c r="BO30" i="1"/>
  <c r="BM27" i="1"/>
  <c r="BN27" i="1"/>
  <c r="BP27" i="1"/>
  <c r="BR27" i="1"/>
  <c r="BS27" i="1"/>
  <c r="O28" i="1"/>
  <c r="AF28" i="1"/>
  <c r="O29" i="1"/>
  <c r="AF29" i="1"/>
  <c r="BF29" i="1"/>
  <c r="BH33" i="1"/>
  <c r="BO27" i="1"/>
  <c r="BH29" i="1"/>
  <c r="BF32" i="1"/>
  <c r="BO26" i="1"/>
  <c r="BM29" i="1"/>
  <c r="BN29" i="1"/>
  <c r="BP29" i="1"/>
  <c r="BR29" i="1"/>
  <c r="O30" i="1"/>
  <c r="AF30" i="1"/>
  <c r="BM30" i="1"/>
  <c r="G47" i="1"/>
  <c r="BN30" i="1"/>
  <c r="BP30" i="1"/>
  <c r="BR30" i="1"/>
  <c r="O31" i="1"/>
  <c r="AF31" i="1"/>
  <c r="BF31" i="1"/>
  <c r="BH31" i="1"/>
  <c r="BF34" i="1"/>
  <c r="BO31" i="1"/>
  <c r="BM31" i="1"/>
  <c r="G48" i="1"/>
  <c r="BN31" i="1"/>
  <c r="BP31" i="1"/>
  <c r="BR31" i="1"/>
  <c r="BS31" i="1"/>
  <c r="O32" i="1"/>
  <c r="AF32" i="1"/>
  <c r="BM32" i="1"/>
  <c r="G49" i="1"/>
  <c r="BN32" i="1"/>
  <c r="BP32" i="1"/>
  <c r="BR32" i="1"/>
  <c r="BS32" i="1"/>
  <c r="O33" i="1"/>
  <c r="AF33" i="1"/>
  <c r="O34" i="1"/>
  <c r="AF34" i="1"/>
  <c r="O35" i="1"/>
  <c r="AF35" i="1"/>
  <c r="BH35" i="1"/>
  <c r="BO32" i="1"/>
  <c r="G43" i="1"/>
  <c r="G46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  <c r="BS30" i="1"/>
  <c r="BS29" i="1"/>
</calcChain>
</file>

<file path=xl/sharedStrings.xml><?xml version="1.0" encoding="utf-8"?>
<sst xmlns="http://schemas.openxmlformats.org/spreadsheetml/2006/main" count="185" uniqueCount="70">
  <si>
    <t xml:space="preserve">SV SCHWECHAT </t>
  </si>
  <si>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</si>
  <si>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</si>
  <si>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</si>
  <si>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</si>
  <si>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</si>
  <si>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</si>
  <si>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</si>
  <si>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</si>
  <si>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</si>
  <si>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</si>
  <si>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</si>
  <si>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</si>
  <si>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</si>
  <si>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</si>
  <si>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</si>
  <si>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</si>
  <si>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</si>
  <si>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</si>
  <si>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</si>
  <si>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</si>
  <si>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</si>
  <si>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</si>
  <si>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</si>
  <si>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</si>
  <si>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</si>
  <si>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</si>
  <si>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</si>
  <si>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</si>
  <si>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</si>
  <si>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</si>
  <si>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</si>
  <si>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</si>
  <si>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</si>
  <si>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</si>
  <si>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</si>
  <si>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</si>
  <si>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</si>
  <si>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</si>
  <si>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</si>
  <si>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</si>
  <si>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</si>
  <si>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</si>
  <si>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</si>
  <si>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</si>
  <si>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</si>
  <si>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</si>
  <si>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</si>
  <si>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</si>
  <si>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</si>
  <si>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</si>
  <si>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</si>
  <si>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</si>
  <si>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</si>
  <si>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</si>
  <si>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</si>
  <si>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SV Donau</t>
  </si>
  <si>
    <t>SV Zwölfaxing</t>
  </si>
  <si>
    <t>FC Akademik</t>
  </si>
  <si>
    <t>SK Rapid Wien</t>
  </si>
  <si>
    <t xml:space="preserve"> 2. Flughafen VIE-Soccer-Cup 2016 U8</t>
  </si>
  <si>
    <t>Sonntag</t>
  </si>
  <si>
    <t>Finale Spiel um Platz 1 und 2</t>
  </si>
  <si>
    <t>Feld</t>
  </si>
  <si>
    <t xml:space="preserve">                   Gruppe A           Platz  2</t>
  </si>
  <si>
    <t xml:space="preserve">                   Gruppe B           Platz  2</t>
  </si>
  <si>
    <t>SV Schwechat 1</t>
  </si>
  <si>
    <t>FC Traiskirchen</t>
  </si>
  <si>
    <t>SV Schwechat 2</t>
  </si>
  <si>
    <t>Young Style SC Wienerberg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</si>
</sst>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2" fontId="0" fillId="0" borderId="31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3" fontId="0" fillId="0" borderId="37" xfId="0" applyNumberForma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0" fillId="0" borderId="34" xfId="0" applyNumberFormat="1" applyBorder="1" applyAlignment="1">
      <alignment horizontal="center" vertical="center"/>
    </xf>
    <xf numFmtId="173" fontId="0" fillId="0" borderId="32" xfId="0" applyNumberForma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2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1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25400</xdr:colOff>
      <xdr:row>1</xdr:row>
      <xdr:rowOff>38100</xdr:rowOff>
    </xdr:from>
    <xdr:to>
      <xdr:col>55</xdr:col>
      <xdr:colOff>12700</xdr:colOff>
      <xdr:row>7</xdr:row>
      <xdr:rowOff>127000</xdr:rowOff>
    </xdr:to>
    <xdr:pic>
      <xdr:nvPicPr>
        <xdr:cNvPr id="1057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27000"/>
          <a:ext cx="1257300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A77" zoomScale="112" zoomScaleNormal="112" zoomScalePageLayoutView="112" workbookViewId="0">
      <selection activeCell="R96" sqref="R96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/>
      <c r="AR3"/>
      <c r="AS3"/>
      <c r="AT3" s="13"/>
      <c r="AU3" s="14"/>
      <c r="AV3" s="14"/>
      <c r="AW3" s="14"/>
      <c r="AX3" s="14"/>
      <c r="AY3" s="14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159" t="s">
        <v>60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/>
      <c r="AR4"/>
      <c r="AS4"/>
      <c r="AT4" s="13"/>
      <c r="AU4" s="14"/>
      <c r="AV4" s="14"/>
      <c r="AW4" s="14"/>
      <c r="AX4" s="14"/>
      <c r="AY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160" t="s">
        <v>61</v>
      </c>
      <c r="N6" s="160"/>
      <c r="O6" s="160"/>
      <c r="P6" s="160"/>
      <c r="Q6" s="160"/>
      <c r="R6" s="160"/>
      <c r="S6" s="160"/>
      <c r="T6" s="160"/>
      <c r="U6" s="27" t="s">
        <v>2</v>
      </c>
      <c r="Y6" s="161">
        <v>42505</v>
      </c>
      <c r="Z6" s="161"/>
      <c r="AA6" s="161"/>
      <c r="AB6" s="161"/>
      <c r="AC6" s="161"/>
      <c r="AD6" s="161"/>
      <c r="AE6" s="161"/>
      <c r="AF6" s="161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162" t="s">
        <v>55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3</v>
      </c>
      <c r="H10" s="113">
        <v>0.41666666666666669</v>
      </c>
      <c r="I10" s="113"/>
      <c r="J10" s="113"/>
      <c r="K10" s="113"/>
      <c r="L10" s="113"/>
      <c r="M10" s="37" t="s">
        <v>4</v>
      </c>
      <c r="T10" s="36" t="s">
        <v>5</v>
      </c>
      <c r="U10" s="114">
        <v>1</v>
      </c>
      <c r="V10" s="114"/>
      <c r="W10" s="38" t="s">
        <v>6</v>
      </c>
      <c r="X10" s="115">
        <v>1.0416666666666666E-2</v>
      </c>
      <c r="Y10" s="115"/>
      <c r="Z10" s="115"/>
      <c r="AA10" s="115"/>
      <c r="AB10" s="115"/>
      <c r="AC10" s="37" t="s">
        <v>7</v>
      </c>
      <c r="AK10" s="36" t="s">
        <v>8</v>
      </c>
      <c r="AL10" s="115">
        <v>1.3888888888888889E-3</v>
      </c>
      <c r="AM10" s="115"/>
      <c r="AN10" s="115"/>
      <c r="AO10" s="115"/>
      <c r="AP10" s="115"/>
      <c r="AQ10" s="37" t="s">
        <v>7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9</v>
      </c>
    </row>
    <row r="14" spans="1:116" ht="6" customHeight="1"/>
    <row r="15" spans="1:116" ht="15">
      <c r="B15" s="157" t="s">
        <v>64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E15" s="157" t="s">
        <v>65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8"/>
      <c r="BC15" s="158"/>
    </row>
    <row r="16" spans="1:116" ht="15">
      <c r="B16" s="154" t="s">
        <v>12</v>
      </c>
      <c r="C16" s="154"/>
      <c r="D16" s="155" t="s">
        <v>66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156"/>
      <c r="AE16" s="154" t="s">
        <v>12</v>
      </c>
      <c r="AF16" s="154"/>
      <c r="AG16" s="155" t="s">
        <v>68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6"/>
      <c r="BC16" s="156"/>
    </row>
    <row r="17" spans="2:159" ht="15">
      <c r="B17" s="154" t="s">
        <v>13</v>
      </c>
      <c r="C17" s="154"/>
      <c r="D17" s="155" t="s">
        <v>67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56"/>
      <c r="AE17" s="154" t="s">
        <v>13</v>
      </c>
      <c r="AF17" s="154"/>
      <c r="AG17" s="155" t="s">
        <v>58</v>
      </c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56"/>
    </row>
    <row r="18" spans="2:159" ht="15">
      <c r="B18" s="154" t="s">
        <v>14</v>
      </c>
      <c r="C18" s="154"/>
      <c r="D18" s="155" t="s">
        <v>56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156"/>
      <c r="AE18" s="154" t="s">
        <v>14</v>
      </c>
      <c r="AF18" s="154"/>
      <c r="AG18" s="155" t="s">
        <v>59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  <c r="BC18" s="156"/>
    </row>
    <row r="19" spans="2:159" ht="15">
      <c r="B19" s="151" t="s">
        <v>15</v>
      </c>
      <c r="C19" s="151"/>
      <c r="D19" s="152" t="s">
        <v>57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53"/>
      <c r="AE19" s="151" t="s">
        <v>15</v>
      </c>
      <c r="AF19" s="151"/>
      <c r="AG19" s="152" t="s">
        <v>69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53"/>
    </row>
    <row r="21" spans="2:159">
      <c r="B21" s="40" t="s">
        <v>16</v>
      </c>
    </row>
    <row r="22" spans="2:159" ht="6" customHeight="1"/>
    <row r="23" spans="2:159" s="41" customFormat="1" ht="16.5" customHeight="1">
      <c r="B23" s="147" t="s">
        <v>17</v>
      </c>
      <c r="C23" s="147"/>
      <c r="D23" s="148" t="s">
        <v>63</v>
      </c>
      <c r="E23" s="148"/>
      <c r="F23" s="148"/>
      <c r="G23" s="148" t="s">
        <v>18</v>
      </c>
      <c r="H23" s="148"/>
      <c r="I23" s="148"/>
      <c r="J23" s="148" t="s">
        <v>19</v>
      </c>
      <c r="K23" s="148"/>
      <c r="L23" s="148"/>
      <c r="M23" s="148"/>
      <c r="N23" s="148"/>
      <c r="O23" s="149" t="s">
        <v>20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 t="s">
        <v>21</v>
      </c>
      <c r="AX23" s="150"/>
      <c r="AY23" s="150"/>
      <c r="AZ23" s="150"/>
      <c r="BA23" s="150"/>
      <c r="BB23" s="145"/>
      <c r="BC23" s="145"/>
      <c r="BD23" s="42"/>
      <c r="BE23" s="43"/>
      <c r="BF23" s="146" t="s">
        <v>22</v>
      </c>
      <c r="BG23" s="146"/>
      <c r="BH23" s="146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40">
        <v>1</v>
      </c>
      <c r="C24" s="140"/>
      <c r="D24" s="141">
        <v>1</v>
      </c>
      <c r="E24" s="141"/>
      <c r="F24" s="141"/>
      <c r="G24" s="141" t="s">
        <v>23</v>
      </c>
      <c r="H24" s="141"/>
      <c r="I24" s="141"/>
      <c r="J24" s="142">
        <f>$H$10</f>
        <v>0.41666666666666669</v>
      </c>
      <c r="K24" s="142"/>
      <c r="L24" s="142"/>
      <c r="M24" s="142"/>
      <c r="N24" s="142"/>
      <c r="O24" s="143" t="str">
        <f>D16</f>
        <v>SV Schwechat 1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47" t="s">
        <v>24</v>
      </c>
      <c r="AF24" s="144" t="str">
        <f>D19</f>
        <v>SV Zwölfaxing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1"/>
      <c r="AX24" s="131"/>
      <c r="AY24" s="47" t="s">
        <v>25</v>
      </c>
      <c r="AZ24" s="132"/>
      <c r="BA24" s="132"/>
      <c r="BB24" s="133">
        <v>7</v>
      </c>
      <c r="BC24" s="133"/>
      <c r="BE24" s="43"/>
      <c r="BF24" s="48" t="str">
        <f>IF(ISBLANK(AW24),"0",IF(AW24&gt;AZ24,3,IF(AW24=AZ24,1,0)))</f>
        <v>0</v>
      </c>
      <c r="BG24" s="48" t="s">
        <v>25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25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34">
        <v>2</v>
      </c>
      <c r="C25" s="134"/>
      <c r="D25" s="135">
        <v>2</v>
      </c>
      <c r="E25" s="135"/>
      <c r="F25" s="135"/>
      <c r="G25" s="135" t="s">
        <v>23</v>
      </c>
      <c r="H25" s="135"/>
      <c r="I25" s="135"/>
      <c r="J25" s="136">
        <v>0.41666666666666669</v>
      </c>
      <c r="K25" s="136"/>
      <c r="L25" s="136"/>
      <c r="M25" s="136"/>
      <c r="N25" s="136"/>
      <c r="O25" s="137" t="str">
        <f>D18</f>
        <v>SV Donau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53" t="s">
        <v>24</v>
      </c>
      <c r="AF25" s="138" t="str">
        <f>D17</f>
        <v>FC Traiskirchen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  <c r="AX25" s="139"/>
      <c r="AY25" s="53" t="s">
        <v>25</v>
      </c>
      <c r="AZ25" s="129"/>
      <c r="BA25" s="129"/>
      <c r="BB25" s="130">
        <v>8</v>
      </c>
      <c r="BC25" s="130"/>
      <c r="BD25" s="42"/>
      <c r="BE25" s="43"/>
      <c r="BF25" s="48" t="str">
        <f t="shared" ref="BF25:BF35" si="0">IF(ISBLANK(AW25),"0",IF(AW25&gt;AZ25,3,IF(AW25=AZ25,1,0)))</f>
        <v>0</v>
      </c>
      <c r="BG25" s="48" t="s">
        <v>25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FC Traiskirchen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25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40">
        <v>3</v>
      </c>
      <c r="C26" s="140"/>
      <c r="D26" s="141">
        <v>1</v>
      </c>
      <c r="E26" s="141"/>
      <c r="F26" s="141"/>
      <c r="G26" s="141" t="s">
        <v>26</v>
      </c>
      <c r="H26" s="141"/>
      <c r="I26" s="141"/>
      <c r="J26" s="142">
        <f t="shared" ref="J26:J34" si="2">J25+$U$10*$X$10+$AL$10</f>
        <v>0.42847222222222225</v>
      </c>
      <c r="K26" s="142"/>
      <c r="L26" s="142"/>
      <c r="M26" s="142"/>
      <c r="N26" s="142"/>
      <c r="O26" s="143" t="str">
        <f>AG16</f>
        <v>SV Schwechat 2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47" t="s">
        <v>24</v>
      </c>
      <c r="AF26" s="144" t="str">
        <f>AG19</f>
        <v>Young Style SC Wienerberg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31"/>
      <c r="AX26" s="131"/>
      <c r="AY26" s="47" t="s">
        <v>25</v>
      </c>
      <c r="AZ26" s="132"/>
      <c r="BA26" s="132"/>
      <c r="BB26" s="133">
        <v>9</v>
      </c>
      <c r="BC26" s="133"/>
      <c r="BD26" s="42"/>
      <c r="BE26" s="43"/>
      <c r="BF26" s="48" t="str">
        <f t="shared" si="0"/>
        <v>0</v>
      </c>
      <c r="BG26" s="48" t="s">
        <v>25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SV Donau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25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34">
        <v>4</v>
      </c>
      <c r="C27" s="134"/>
      <c r="D27" s="135">
        <v>2</v>
      </c>
      <c r="E27" s="135"/>
      <c r="F27" s="135"/>
      <c r="G27" s="135" t="s">
        <v>26</v>
      </c>
      <c r="H27" s="135"/>
      <c r="I27" s="135"/>
      <c r="J27" s="136">
        <v>0.4284722222222222</v>
      </c>
      <c r="K27" s="136"/>
      <c r="L27" s="136"/>
      <c r="M27" s="136"/>
      <c r="N27" s="136"/>
      <c r="O27" s="137" t="str">
        <f>AG18</f>
        <v>SK Rapid Wien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53" t="s">
        <v>24</v>
      </c>
      <c r="AF27" s="138" t="str">
        <f>AG17</f>
        <v>FC Akademik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  <c r="AX27" s="139"/>
      <c r="AY27" s="53" t="s">
        <v>25</v>
      </c>
      <c r="AZ27" s="129"/>
      <c r="BA27" s="129"/>
      <c r="BB27" s="130">
        <v>7</v>
      </c>
      <c r="BC27" s="130"/>
      <c r="BD27" s="42"/>
      <c r="BE27" s="43"/>
      <c r="BF27" s="48" t="str">
        <f t="shared" si="0"/>
        <v>0</v>
      </c>
      <c r="BG27" s="48" t="s">
        <v>25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SV Zwölfaxing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25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40">
        <v>5</v>
      </c>
      <c r="C28" s="140"/>
      <c r="D28" s="141">
        <v>1</v>
      </c>
      <c r="E28" s="141"/>
      <c r="F28" s="141"/>
      <c r="G28" s="141" t="s">
        <v>23</v>
      </c>
      <c r="H28" s="141"/>
      <c r="I28" s="141"/>
      <c r="J28" s="142">
        <f t="shared" si="2"/>
        <v>0.44027777777777777</v>
      </c>
      <c r="K28" s="142"/>
      <c r="L28" s="142"/>
      <c r="M28" s="142"/>
      <c r="N28" s="142"/>
      <c r="O28" s="143" t="str">
        <f>D17</f>
        <v>FC Traiskirchen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7" t="s">
        <v>24</v>
      </c>
      <c r="AF28" s="144" t="str">
        <f>D16</f>
        <v>SV Schwechat 1</v>
      </c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1"/>
      <c r="AX28" s="131"/>
      <c r="AY28" s="47" t="s">
        <v>25</v>
      </c>
      <c r="AZ28" s="132"/>
      <c r="BA28" s="132"/>
      <c r="BB28" s="133">
        <v>8</v>
      </c>
      <c r="BC28" s="133"/>
      <c r="BD28" s="42"/>
      <c r="BE28" s="43"/>
      <c r="BF28" s="48" t="str">
        <f t="shared" si="0"/>
        <v>0</v>
      </c>
      <c r="BG28" s="48" t="s">
        <v>25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34">
        <v>6</v>
      </c>
      <c r="C29" s="134"/>
      <c r="D29" s="135">
        <v>2</v>
      </c>
      <c r="E29" s="135"/>
      <c r="F29" s="135"/>
      <c r="G29" s="135" t="s">
        <v>23</v>
      </c>
      <c r="H29" s="135"/>
      <c r="I29" s="135"/>
      <c r="J29" s="136">
        <v>0.44027777777777777</v>
      </c>
      <c r="K29" s="136"/>
      <c r="L29" s="136"/>
      <c r="M29" s="136"/>
      <c r="N29" s="136"/>
      <c r="O29" s="137" t="str">
        <f>D19</f>
        <v>SV Zwölfaxing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53" t="s">
        <v>24</v>
      </c>
      <c r="AF29" s="138" t="str">
        <f>D18</f>
        <v>SV Donau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9"/>
      <c r="AX29" s="139"/>
      <c r="AY29" s="53" t="s">
        <v>25</v>
      </c>
      <c r="AZ29" s="129"/>
      <c r="BA29" s="129"/>
      <c r="BB29" s="130">
        <v>9</v>
      </c>
      <c r="BC29" s="130"/>
      <c r="BD29" s="42"/>
      <c r="BE29" s="43"/>
      <c r="BF29" s="48" t="str">
        <f t="shared" si="0"/>
        <v>0</v>
      </c>
      <c r="BG29" s="48" t="s">
        <v>25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Schwechat 2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25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40">
        <v>7</v>
      </c>
      <c r="C30" s="140"/>
      <c r="D30" s="141">
        <v>1</v>
      </c>
      <c r="E30" s="141"/>
      <c r="F30" s="141"/>
      <c r="G30" s="141" t="s">
        <v>26</v>
      </c>
      <c r="H30" s="141"/>
      <c r="I30" s="141"/>
      <c r="J30" s="142">
        <f t="shared" si="2"/>
        <v>0.45208333333333334</v>
      </c>
      <c r="K30" s="142"/>
      <c r="L30" s="142"/>
      <c r="M30" s="142"/>
      <c r="N30" s="142"/>
      <c r="O30" s="143" t="str">
        <f>AG17</f>
        <v>FC Akademik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47" t="s">
        <v>24</v>
      </c>
      <c r="AF30" s="144" t="str">
        <f>AG16</f>
        <v>SV Schwechat 2</v>
      </c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1"/>
      <c r="AX30" s="131"/>
      <c r="AY30" s="47" t="s">
        <v>25</v>
      </c>
      <c r="AZ30" s="132"/>
      <c r="BA30" s="132"/>
      <c r="BB30" s="133">
        <v>7</v>
      </c>
      <c r="BC30" s="133"/>
      <c r="BD30" s="42"/>
      <c r="BE30" s="43"/>
      <c r="BF30" s="48" t="str">
        <f t="shared" si="0"/>
        <v>0</v>
      </c>
      <c r="BG30" s="48" t="s">
        <v>25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FC Akademik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25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34">
        <v>8</v>
      </c>
      <c r="C31" s="134"/>
      <c r="D31" s="135">
        <v>2</v>
      </c>
      <c r="E31" s="135"/>
      <c r="F31" s="135"/>
      <c r="G31" s="135" t="s">
        <v>26</v>
      </c>
      <c r="H31" s="135"/>
      <c r="I31" s="135"/>
      <c r="J31" s="136">
        <v>0.45208333333333334</v>
      </c>
      <c r="K31" s="136"/>
      <c r="L31" s="136"/>
      <c r="M31" s="136"/>
      <c r="N31" s="136"/>
      <c r="O31" s="137" t="str">
        <f>AG19</f>
        <v>Young Style SC Wienerberg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53" t="s">
        <v>24</v>
      </c>
      <c r="AF31" s="138" t="str">
        <f>AG18</f>
        <v>SK Rapid Wien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  <c r="AX31" s="139"/>
      <c r="AY31" s="53" t="s">
        <v>25</v>
      </c>
      <c r="AZ31" s="129"/>
      <c r="BA31" s="129"/>
      <c r="BB31" s="130">
        <v>8</v>
      </c>
      <c r="BC31" s="130"/>
      <c r="BD31" s="42"/>
      <c r="BE31" s="43"/>
      <c r="BF31" s="48" t="str">
        <f t="shared" si="0"/>
        <v>0</v>
      </c>
      <c r="BG31" s="48" t="s">
        <v>25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SK Rapid Wien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25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40">
        <v>9</v>
      </c>
      <c r="C32" s="140"/>
      <c r="D32" s="141">
        <v>1</v>
      </c>
      <c r="E32" s="141"/>
      <c r="F32" s="141"/>
      <c r="G32" s="141" t="s">
        <v>23</v>
      </c>
      <c r="H32" s="141"/>
      <c r="I32" s="141"/>
      <c r="J32" s="142">
        <f t="shared" si="2"/>
        <v>0.46388888888888891</v>
      </c>
      <c r="K32" s="142"/>
      <c r="L32" s="142"/>
      <c r="M32" s="142"/>
      <c r="N32" s="142"/>
      <c r="O32" s="143" t="str">
        <f>D18</f>
        <v>SV Donau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47" t="s">
        <v>24</v>
      </c>
      <c r="AF32" s="144" t="str">
        <f>D16</f>
        <v>SV Schwechat 1</v>
      </c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31"/>
      <c r="AX32" s="131"/>
      <c r="AY32" s="47" t="s">
        <v>25</v>
      </c>
      <c r="AZ32" s="132"/>
      <c r="BA32" s="132"/>
      <c r="BB32" s="133">
        <v>9</v>
      </c>
      <c r="BC32" s="133"/>
      <c r="BD32" s="42"/>
      <c r="BE32" s="43"/>
      <c r="BF32" s="48" t="str">
        <f t="shared" si="0"/>
        <v>0</v>
      </c>
      <c r="BG32" s="48" t="s">
        <v>25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Young Style SC Wienerberg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25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34">
        <v>10</v>
      </c>
      <c r="C33" s="134"/>
      <c r="D33" s="135">
        <v>2</v>
      </c>
      <c r="E33" s="135"/>
      <c r="F33" s="135"/>
      <c r="G33" s="135" t="s">
        <v>23</v>
      </c>
      <c r="H33" s="135"/>
      <c r="I33" s="135"/>
      <c r="J33" s="136">
        <v>0.46388888888888885</v>
      </c>
      <c r="K33" s="136"/>
      <c r="L33" s="136"/>
      <c r="M33" s="136"/>
      <c r="N33" s="136"/>
      <c r="O33" s="137" t="str">
        <f>D17</f>
        <v>FC Traiskirchen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53" t="s">
        <v>24</v>
      </c>
      <c r="AF33" s="138" t="str">
        <f>D19</f>
        <v>SV Zwölfaxing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  <c r="AX33" s="139"/>
      <c r="AY33" s="53" t="s">
        <v>25</v>
      </c>
      <c r="AZ33" s="129"/>
      <c r="BA33" s="129"/>
      <c r="BB33" s="130">
        <v>7</v>
      </c>
      <c r="BC33" s="130"/>
      <c r="BD33" s="42"/>
      <c r="BE33" s="43"/>
      <c r="BF33" s="48" t="str">
        <f t="shared" si="0"/>
        <v>0</v>
      </c>
      <c r="BG33" s="48" t="s">
        <v>25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40">
        <v>11</v>
      </c>
      <c r="C34" s="140"/>
      <c r="D34" s="141">
        <v>1</v>
      </c>
      <c r="E34" s="141"/>
      <c r="F34" s="141"/>
      <c r="G34" s="141" t="s">
        <v>26</v>
      </c>
      <c r="H34" s="141"/>
      <c r="I34" s="141"/>
      <c r="J34" s="142">
        <f t="shared" si="2"/>
        <v>0.47569444444444442</v>
      </c>
      <c r="K34" s="142"/>
      <c r="L34" s="142"/>
      <c r="M34" s="142"/>
      <c r="N34" s="142"/>
      <c r="O34" s="143" t="str">
        <f>AG18</f>
        <v>SK Rapid Wien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47" t="s">
        <v>24</v>
      </c>
      <c r="AF34" s="144" t="str">
        <f>AG16</f>
        <v>SV Schwechat 2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31"/>
      <c r="AX34" s="131"/>
      <c r="AY34" s="47" t="s">
        <v>25</v>
      </c>
      <c r="AZ34" s="132"/>
      <c r="BA34" s="132"/>
      <c r="BB34" s="133">
        <v>8</v>
      </c>
      <c r="BC34" s="133"/>
      <c r="BD34" s="42"/>
      <c r="BE34" s="43"/>
      <c r="BF34" s="48" t="str">
        <f t="shared" si="0"/>
        <v>0</v>
      </c>
      <c r="BG34" s="48" t="s">
        <v>25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34">
        <v>12</v>
      </c>
      <c r="C35" s="134"/>
      <c r="D35" s="135">
        <v>2</v>
      </c>
      <c r="E35" s="135"/>
      <c r="F35" s="135"/>
      <c r="G35" s="135" t="s">
        <v>26</v>
      </c>
      <c r="H35" s="135"/>
      <c r="I35" s="135"/>
      <c r="J35" s="136">
        <v>0.47569444444444442</v>
      </c>
      <c r="K35" s="136"/>
      <c r="L35" s="136"/>
      <c r="M35" s="136"/>
      <c r="N35" s="136"/>
      <c r="O35" s="137" t="str">
        <f>AG17</f>
        <v>FC Akademik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53" t="s">
        <v>24</v>
      </c>
      <c r="AF35" s="138" t="str">
        <f>AG19</f>
        <v>Young Style SC Wienerberg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139"/>
      <c r="AY35" s="53" t="s">
        <v>25</v>
      </c>
      <c r="AZ35" s="129"/>
      <c r="BA35" s="129"/>
      <c r="BB35" s="130">
        <v>9</v>
      </c>
      <c r="BC35" s="130"/>
      <c r="BD35" s="42"/>
      <c r="BE35" s="43"/>
      <c r="BF35" s="48" t="str">
        <f t="shared" si="0"/>
        <v>0</v>
      </c>
      <c r="BG35" s="48" t="s">
        <v>25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5" t="s">
        <v>10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 t="s">
        <v>28</v>
      </c>
      <c r="AF39" s="125"/>
      <c r="AG39" s="125"/>
      <c r="AH39" s="125" t="s">
        <v>29</v>
      </c>
      <c r="AI39" s="125"/>
      <c r="AJ39" s="125"/>
      <c r="AK39" s="125" t="s">
        <v>30</v>
      </c>
      <c r="AL39" s="125"/>
      <c r="AM39" s="125"/>
      <c r="AN39" s="125"/>
      <c r="AO39" s="125"/>
      <c r="AP39" s="125" t="s">
        <v>31</v>
      </c>
      <c r="AQ39" s="125"/>
      <c r="AR39" s="125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6" t="s">
        <v>12</v>
      </c>
      <c r="F40" s="126"/>
      <c r="G40" s="127" t="str">
        <f>$BM$24</f>
        <v>SV Schwechat 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28"/>
      <c r="AG40" s="128"/>
      <c r="AH40" s="128"/>
      <c r="AI40" s="128"/>
      <c r="AJ40" s="128"/>
      <c r="AK40" s="122"/>
      <c r="AL40" s="122"/>
      <c r="AM40" s="56"/>
      <c r="AN40" s="122"/>
      <c r="AO40" s="122"/>
      <c r="AP40" s="123"/>
      <c r="AQ40" s="123"/>
      <c r="AR40" s="123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10" t="s">
        <v>13</v>
      </c>
      <c r="F41" s="110"/>
      <c r="G41" s="111" t="str">
        <f>$BM$25</f>
        <v>FC Traiskirchen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20"/>
      <c r="AF41" s="120"/>
      <c r="AG41" s="120"/>
      <c r="AH41" s="120"/>
      <c r="AI41" s="120"/>
      <c r="AJ41" s="120"/>
      <c r="AK41" s="121"/>
      <c r="AL41" s="121"/>
      <c r="AM41" s="57"/>
      <c r="AN41" s="121"/>
      <c r="AO41" s="121"/>
      <c r="AP41" s="124"/>
      <c r="AQ41" s="124"/>
      <c r="AR41" s="124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10" t="s">
        <v>14</v>
      </c>
      <c r="F42" s="110"/>
      <c r="G42" s="111" t="str">
        <f>$BM$26</f>
        <v>SV Donau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20"/>
      <c r="AF42" s="120"/>
      <c r="AG42" s="120"/>
      <c r="AH42" s="120"/>
      <c r="AI42" s="120"/>
      <c r="AJ42" s="120"/>
      <c r="AK42" s="121"/>
      <c r="AL42" s="121"/>
      <c r="AM42" s="57"/>
      <c r="AN42" s="121"/>
      <c r="AO42" s="121"/>
      <c r="AP42" s="124"/>
      <c r="AQ42" s="124"/>
      <c r="AR42" s="124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16">
        <v>4</v>
      </c>
      <c r="F43" s="116"/>
      <c r="G43" s="117" t="str">
        <f>$BM$27</f>
        <v>SV Zwölfaxing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8"/>
      <c r="AF43" s="118"/>
      <c r="AG43" s="118"/>
      <c r="AH43" s="118"/>
      <c r="AI43" s="118"/>
      <c r="AJ43" s="118"/>
      <c r="AK43" s="119"/>
      <c r="AL43" s="119"/>
      <c r="AM43" s="62"/>
      <c r="AN43" s="119"/>
      <c r="AO43" s="119"/>
      <c r="AP43" s="109"/>
      <c r="AQ43" s="109"/>
      <c r="AR43" s="109"/>
      <c r="BF43" s="48"/>
      <c r="BG43" s="48"/>
      <c r="BH43" s="48"/>
    </row>
    <row r="44" spans="2:159" ht="18" customHeight="1"/>
    <row r="45" spans="2:159" ht="18" customHeight="1">
      <c r="E45" s="125" t="s">
        <v>11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 t="s">
        <v>28</v>
      </c>
      <c r="AF45" s="125"/>
      <c r="AG45" s="125"/>
      <c r="AH45" s="125" t="s">
        <v>29</v>
      </c>
      <c r="AI45" s="125"/>
      <c r="AJ45" s="125"/>
      <c r="AK45" s="125" t="s">
        <v>30</v>
      </c>
      <c r="AL45" s="125"/>
      <c r="AM45" s="125"/>
      <c r="AN45" s="125"/>
      <c r="AO45" s="125"/>
      <c r="AP45" s="125" t="s">
        <v>31</v>
      </c>
      <c r="AQ45" s="125"/>
      <c r="AR45" s="125"/>
    </row>
    <row r="46" spans="2:159" ht="18" customHeight="1">
      <c r="E46" s="126" t="s">
        <v>12</v>
      </c>
      <c r="F46" s="126"/>
      <c r="G46" s="127" t="str">
        <f>$BM$29</f>
        <v>SV Schwechat 2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128"/>
      <c r="AG46" s="128"/>
      <c r="AH46" s="128"/>
      <c r="AI46" s="128"/>
      <c r="AJ46" s="128"/>
      <c r="AK46" s="122"/>
      <c r="AL46" s="122"/>
      <c r="AM46" s="56"/>
      <c r="AN46" s="122"/>
      <c r="AO46" s="122"/>
      <c r="AP46" s="123"/>
      <c r="AQ46" s="123"/>
      <c r="AR46" s="123"/>
    </row>
    <row r="47" spans="2:159" s="63" customFormat="1" ht="18" customHeight="1">
      <c r="E47" s="110" t="s">
        <v>13</v>
      </c>
      <c r="F47" s="110"/>
      <c r="G47" s="111" t="str">
        <f>$BM$30</f>
        <v>FC Akademik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20"/>
      <c r="AF47" s="120"/>
      <c r="AG47" s="120"/>
      <c r="AH47" s="120"/>
      <c r="AI47" s="120"/>
      <c r="AJ47" s="120"/>
      <c r="AK47" s="121"/>
      <c r="AL47" s="121"/>
      <c r="AM47" s="57"/>
      <c r="AN47" s="121"/>
      <c r="AO47" s="121"/>
      <c r="AP47" s="124"/>
      <c r="AQ47" s="124"/>
      <c r="AR47" s="124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10" t="s">
        <v>14</v>
      </c>
      <c r="F48" s="110"/>
      <c r="G48" s="111" t="str">
        <f>$BM$31</f>
        <v>SK Rapid Wien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20"/>
      <c r="AF48" s="120"/>
      <c r="AG48" s="120"/>
      <c r="AH48" s="120"/>
      <c r="AI48" s="120"/>
      <c r="AJ48" s="120"/>
      <c r="AK48" s="121"/>
      <c r="AL48" s="121"/>
      <c r="AM48" s="57"/>
      <c r="AN48" s="121"/>
      <c r="AO48" s="121"/>
      <c r="AP48" s="124"/>
      <c r="AQ48" s="124"/>
      <c r="AR48" s="124"/>
    </row>
    <row r="49" spans="2:116" ht="18" customHeight="1">
      <c r="E49" s="116" t="s">
        <v>15</v>
      </c>
      <c r="F49" s="116"/>
      <c r="G49" s="117" t="str">
        <f>$BM$32</f>
        <v>Young Style SC Wienerberg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8"/>
      <c r="AG49" s="118"/>
      <c r="AH49" s="118"/>
      <c r="AI49" s="118"/>
      <c r="AJ49" s="118"/>
      <c r="AK49" s="119"/>
      <c r="AL49" s="119"/>
      <c r="AM49" s="62"/>
      <c r="AN49" s="119"/>
      <c r="AO49" s="119"/>
      <c r="AP49" s="109"/>
      <c r="AQ49" s="109"/>
      <c r="AR49" s="109"/>
    </row>
    <row r="50" spans="2:116" ht="18" customHeight="1"/>
    <row r="51" spans="2:116" ht="18" customHeight="1"/>
    <row r="52" spans="2:116" ht="31">
      <c r="B52" s="112" t="str">
        <f>$A$2</f>
        <v xml:space="preserve">SV SCHWECHAT 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</row>
    <row r="53" spans="2:116">
      <c r="B53" s="40" t="s">
        <v>32</v>
      </c>
    </row>
    <row r="55" spans="2:116" s="35" customFormat="1" ht="15">
      <c r="G55" s="36" t="s">
        <v>3</v>
      </c>
      <c r="H55" s="113">
        <v>0.52083333333333337</v>
      </c>
      <c r="I55" s="113"/>
      <c r="J55" s="113"/>
      <c r="K55" s="113"/>
      <c r="L55" s="113"/>
      <c r="M55" s="37" t="s">
        <v>4</v>
      </c>
      <c r="T55" s="36" t="s">
        <v>5</v>
      </c>
      <c r="U55" s="114">
        <v>1</v>
      </c>
      <c r="V55" s="114"/>
      <c r="W55" s="38" t="s">
        <v>6</v>
      </c>
      <c r="X55" s="115">
        <v>1.0416666666666666E-2</v>
      </c>
      <c r="Y55" s="115"/>
      <c r="Z55" s="115"/>
      <c r="AA55" s="115"/>
      <c r="AB55" s="115"/>
      <c r="AC55" s="37" t="s">
        <v>7</v>
      </c>
      <c r="AK55" s="36" t="s">
        <v>8</v>
      </c>
      <c r="AL55" s="115">
        <v>1.3888888888888889E-3</v>
      </c>
      <c r="AM55" s="115"/>
      <c r="AN55" s="115"/>
      <c r="AO55" s="115"/>
      <c r="AP55" s="115"/>
      <c r="AQ55" s="37" t="s">
        <v>7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05" t="s">
        <v>17</v>
      </c>
      <c r="C58" s="105"/>
      <c r="D58" s="106" t="s">
        <v>63</v>
      </c>
      <c r="E58" s="106"/>
      <c r="F58" s="106"/>
      <c r="G58" s="106"/>
      <c r="H58" s="106"/>
      <c r="I58" s="106"/>
      <c r="J58" s="107" t="s">
        <v>19</v>
      </c>
      <c r="K58" s="107"/>
      <c r="L58" s="107"/>
      <c r="M58" s="107"/>
      <c r="N58" s="107"/>
      <c r="O58" s="107" t="s">
        <v>33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 t="s">
        <v>21</v>
      </c>
      <c r="AX58" s="108"/>
      <c r="AY58" s="108"/>
      <c r="AZ58" s="108"/>
      <c r="BA58" s="108"/>
      <c r="BB58" s="104"/>
      <c r="BC58" s="104"/>
    </row>
    <row r="59" spans="2:116" ht="18" customHeight="1">
      <c r="B59" s="95">
        <v>13</v>
      </c>
      <c r="C59" s="95"/>
      <c r="D59" s="96">
        <v>1</v>
      </c>
      <c r="E59" s="96"/>
      <c r="F59" s="96"/>
      <c r="G59" s="96"/>
      <c r="H59" s="96"/>
      <c r="I59" s="96"/>
      <c r="J59" s="97">
        <v>0.52083333333333337</v>
      </c>
      <c r="K59" s="97"/>
      <c r="L59" s="97"/>
      <c r="M59" s="97"/>
      <c r="N59" s="97"/>
      <c r="O59" s="98" t="str">
        <f>IF(ISBLANK($AZ$33),"",$G$40)</f>
        <v/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70" t="s">
        <v>24</v>
      </c>
      <c r="AF59" s="99" t="str">
        <f>IF(ISBLANK($AZ$35),"",$G$47)</f>
        <v/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100"/>
      <c r="AX59" s="100"/>
      <c r="AY59" s="91" t="s">
        <v>25</v>
      </c>
      <c r="AZ59" s="92"/>
      <c r="BA59" s="92"/>
      <c r="BB59" s="86">
        <v>7</v>
      </c>
      <c r="BC59" s="86"/>
    </row>
    <row r="60" spans="2:116" ht="12" customHeight="1">
      <c r="B60" s="95"/>
      <c r="C60" s="95"/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87" t="s">
        <v>34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71"/>
      <c r="AF60" s="88" t="s">
        <v>35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100"/>
      <c r="AX60" s="100"/>
      <c r="AY60" s="91"/>
      <c r="AZ60" s="91"/>
      <c r="BA60" s="92"/>
      <c r="BB60" s="86"/>
      <c r="BC60" s="86"/>
    </row>
    <row r="61" spans="2:116" ht="3.75" customHeight="1"/>
    <row r="62" spans="2:116" ht="20" customHeight="1">
      <c r="B62" s="105" t="s">
        <v>17</v>
      </c>
      <c r="C62" s="105"/>
      <c r="D62" s="106" t="s">
        <v>63</v>
      </c>
      <c r="E62" s="106"/>
      <c r="F62" s="106"/>
      <c r="G62" s="106"/>
      <c r="H62" s="106"/>
      <c r="I62" s="106"/>
      <c r="J62" s="107" t="s">
        <v>19</v>
      </c>
      <c r="K62" s="107"/>
      <c r="L62" s="107"/>
      <c r="M62" s="107"/>
      <c r="N62" s="107"/>
      <c r="O62" s="107" t="s">
        <v>36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8" t="s">
        <v>21</v>
      </c>
      <c r="AX62" s="108"/>
      <c r="AY62" s="108"/>
      <c r="AZ62" s="108"/>
      <c r="BA62" s="108"/>
      <c r="BB62" s="104"/>
      <c r="BC62" s="104"/>
    </row>
    <row r="63" spans="2:116" ht="18" customHeight="1">
      <c r="B63" s="95">
        <v>14</v>
      </c>
      <c r="C63" s="95"/>
      <c r="D63" s="96">
        <v>2</v>
      </c>
      <c r="E63" s="96"/>
      <c r="F63" s="96"/>
      <c r="G63" s="96"/>
      <c r="H63" s="96"/>
      <c r="I63" s="96"/>
      <c r="J63" s="97">
        <v>0.52083333333333337</v>
      </c>
      <c r="K63" s="97"/>
      <c r="L63" s="97"/>
      <c r="M63" s="97"/>
      <c r="N63" s="97"/>
      <c r="O63" s="98" t="str">
        <f>IF(ISBLANK($AZ$35),"",$G$46)</f>
        <v/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70" t="s">
        <v>24</v>
      </c>
      <c r="AF63" s="99" t="str">
        <f>IF(ISBLANK($AZ$33),"",$G$41)</f>
        <v/>
      </c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100"/>
      <c r="AX63" s="100"/>
      <c r="AY63" s="91" t="s">
        <v>25</v>
      </c>
      <c r="AZ63" s="92"/>
      <c r="BA63" s="92"/>
      <c r="BB63" s="86">
        <v>8</v>
      </c>
      <c r="BC63" s="86"/>
    </row>
    <row r="64" spans="2:116" ht="12" customHeight="1">
      <c r="B64" s="95"/>
      <c r="C64" s="95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87" t="s">
        <v>37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71"/>
      <c r="AF64" s="88" t="s">
        <v>38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100"/>
      <c r="AX64" s="100"/>
      <c r="AY64" s="91"/>
      <c r="AZ64" s="91"/>
      <c r="BA64" s="92"/>
      <c r="BB64" s="86"/>
      <c r="BC64" s="86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01" t="s">
        <v>17</v>
      </c>
      <c r="C66" s="101"/>
      <c r="D66" s="102" t="s">
        <v>63</v>
      </c>
      <c r="E66" s="102"/>
      <c r="F66" s="102"/>
      <c r="G66" s="102"/>
      <c r="H66" s="102"/>
      <c r="I66" s="102"/>
      <c r="J66" s="103" t="s">
        <v>19</v>
      </c>
      <c r="K66" s="103"/>
      <c r="L66" s="103"/>
      <c r="M66" s="103"/>
      <c r="N66" s="103"/>
      <c r="O66" s="103" t="s">
        <v>39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93" t="s">
        <v>21</v>
      </c>
      <c r="AX66" s="93"/>
      <c r="AY66" s="93"/>
      <c r="AZ66" s="93"/>
      <c r="BA66" s="93"/>
      <c r="BB66" s="94"/>
      <c r="BC66" s="94"/>
    </row>
    <row r="67" spans="2:86" ht="18" customHeight="1">
      <c r="B67" s="95">
        <v>15</v>
      </c>
      <c r="C67" s="95"/>
      <c r="D67" s="96">
        <v>2</v>
      </c>
      <c r="E67" s="96"/>
      <c r="F67" s="96"/>
      <c r="G67" s="96"/>
      <c r="H67" s="96"/>
      <c r="I67" s="96"/>
      <c r="J67" s="97">
        <v>0.53263888888888888</v>
      </c>
      <c r="K67" s="97"/>
      <c r="L67" s="97"/>
      <c r="M67" s="97"/>
      <c r="N67" s="97"/>
      <c r="O67" s="98" t="str">
        <f>IF(ISBLANK(AZ33),"",$G$43)</f>
        <v/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70" t="s">
        <v>24</v>
      </c>
      <c r="AF67" s="99" t="str">
        <f>IF(ISBLANK($AZ$35),"",$G$49)</f>
        <v/>
      </c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91" t="s">
        <v>25</v>
      </c>
      <c r="AZ67" s="92"/>
      <c r="BA67" s="92"/>
      <c r="BB67" s="86">
        <v>9</v>
      </c>
      <c r="BC67" s="86"/>
    </row>
    <row r="68" spans="2:86" ht="12" customHeight="1">
      <c r="B68" s="95"/>
      <c r="C68" s="95"/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87" t="s">
        <v>40</v>
      </c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71"/>
      <c r="AF68" s="88" t="s">
        <v>41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100"/>
      <c r="AX68" s="100"/>
      <c r="AY68" s="91"/>
      <c r="AZ68" s="91"/>
      <c r="BA68" s="92"/>
      <c r="BB68" s="86"/>
      <c r="BC68" s="86"/>
    </row>
    <row r="69" spans="2:86" ht="3.75" customHeight="1"/>
    <row r="70" spans="2:86" ht="20" customHeight="1">
      <c r="B70" s="101" t="s">
        <v>17</v>
      </c>
      <c r="C70" s="101"/>
      <c r="D70" s="102" t="s">
        <v>63</v>
      </c>
      <c r="E70" s="102"/>
      <c r="F70" s="102"/>
      <c r="G70" s="102"/>
      <c r="H70" s="102"/>
      <c r="I70" s="102"/>
      <c r="J70" s="103" t="s">
        <v>19</v>
      </c>
      <c r="K70" s="103"/>
      <c r="L70" s="103"/>
      <c r="M70" s="103"/>
      <c r="N70" s="103"/>
      <c r="O70" s="103" t="s">
        <v>42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93" t="s">
        <v>21</v>
      </c>
      <c r="AX70" s="93"/>
      <c r="AY70" s="93"/>
      <c r="AZ70" s="93"/>
      <c r="BA70" s="93"/>
      <c r="BB70" s="94"/>
      <c r="BC70" s="94"/>
    </row>
    <row r="71" spans="2:86" ht="18" customHeight="1">
      <c r="B71" s="95">
        <v>16</v>
      </c>
      <c r="C71" s="95"/>
      <c r="D71" s="96">
        <v>1</v>
      </c>
      <c r="E71" s="96"/>
      <c r="F71" s="96"/>
      <c r="G71" s="96"/>
      <c r="H71" s="96"/>
      <c r="I71" s="96"/>
      <c r="J71" s="97">
        <v>0.53263888888888888</v>
      </c>
      <c r="K71" s="97"/>
      <c r="L71" s="97"/>
      <c r="M71" s="97"/>
      <c r="N71" s="97"/>
      <c r="O71" s="98" t="str">
        <f>IF(ISBLANK(AZ33),"",$G$42)</f>
        <v/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70" t="s">
        <v>24</v>
      </c>
      <c r="AF71" s="99" t="str">
        <f>IF(ISBLANK($AZ$35),"",$G$48)</f>
        <v/>
      </c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100"/>
      <c r="AX71" s="100"/>
      <c r="AY71" s="91" t="s">
        <v>25</v>
      </c>
      <c r="AZ71" s="92"/>
      <c r="BA71" s="92"/>
      <c r="BB71" s="86">
        <v>7</v>
      </c>
      <c r="BC71" s="86"/>
    </row>
    <row r="72" spans="2:86" ht="12" customHeight="1">
      <c r="B72" s="95"/>
      <c r="C72" s="95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87" t="s">
        <v>43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71"/>
      <c r="AF72" s="88" t="s">
        <v>44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100"/>
      <c r="AX72" s="100"/>
      <c r="AY72" s="91"/>
      <c r="AZ72" s="91"/>
      <c r="BA72" s="92"/>
      <c r="BB72" s="86"/>
      <c r="BC72" s="86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01" t="s">
        <v>17</v>
      </c>
      <c r="C74" s="101"/>
      <c r="D74" s="102" t="s">
        <v>63</v>
      </c>
      <c r="E74" s="102"/>
      <c r="F74" s="102"/>
      <c r="G74" s="102"/>
      <c r="H74" s="102"/>
      <c r="I74" s="102"/>
      <c r="J74" s="103" t="s">
        <v>19</v>
      </c>
      <c r="K74" s="103"/>
      <c r="L74" s="103"/>
      <c r="M74" s="103"/>
      <c r="N74" s="103"/>
      <c r="O74" s="103" t="s">
        <v>45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93" t="s">
        <v>21</v>
      </c>
      <c r="AX74" s="93"/>
      <c r="AY74" s="93"/>
      <c r="AZ74" s="93"/>
      <c r="BA74" s="93"/>
      <c r="BB74" s="94"/>
      <c r="BC74" s="94"/>
    </row>
    <row r="75" spans="2:86" ht="18" customHeight="1">
      <c r="B75" s="95">
        <v>17</v>
      </c>
      <c r="C75" s="95"/>
      <c r="D75" s="96">
        <v>2</v>
      </c>
      <c r="E75" s="96"/>
      <c r="F75" s="96"/>
      <c r="G75" s="96"/>
      <c r="H75" s="96"/>
      <c r="I75" s="96"/>
      <c r="J75" s="97">
        <v>0.5444444444444444</v>
      </c>
      <c r="K75" s="97"/>
      <c r="L75" s="97"/>
      <c r="M75" s="97"/>
      <c r="N75" s="97"/>
      <c r="O75" s="98" t="str">
        <f>IF(ISBLANK($AZ$59)," ",IF($AW$59&lt;$AZ$59,$O$59,IF($AZ$59&lt;$AW$59,$AF$59)))</f>
        <v xml:space="preserve"> 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70" t="s">
        <v>24</v>
      </c>
      <c r="AF75" s="99" t="str">
        <f>IF(ISBLANK($AZ$63)," ",IF($AW$63&lt;$AZ$63,$O$63,IF($AZ$63&lt;$AW$63,$AF$63)))</f>
        <v xml:space="preserve"> 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100"/>
      <c r="AX75" s="100"/>
      <c r="AY75" s="91" t="s">
        <v>25</v>
      </c>
      <c r="AZ75" s="92"/>
      <c r="BA75" s="92"/>
      <c r="BB75" s="86">
        <v>8</v>
      </c>
      <c r="BC75" s="86"/>
    </row>
    <row r="76" spans="2:86" ht="12" customHeight="1">
      <c r="B76" s="95"/>
      <c r="C76" s="95"/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87" t="s">
        <v>46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71"/>
      <c r="AF76" s="88" t="s">
        <v>47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100"/>
      <c r="AX76" s="100"/>
      <c r="AY76" s="91"/>
      <c r="AZ76" s="91"/>
      <c r="BA76" s="92"/>
      <c r="BB76" s="86"/>
      <c r="BC76" s="86"/>
    </row>
    <row r="77" spans="2:86" ht="3.75" customHeight="1"/>
    <row r="78" spans="2:86" ht="20" customHeight="1">
      <c r="B78" s="101" t="s">
        <v>17</v>
      </c>
      <c r="C78" s="101"/>
      <c r="D78" s="102" t="s">
        <v>63</v>
      </c>
      <c r="E78" s="102"/>
      <c r="F78" s="102"/>
      <c r="G78" s="102"/>
      <c r="H78" s="102"/>
      <c r="I78" s="102"/>
      <c r="J78" s="103" t="s">
        <v>19</v>
      </c>
      <c r="K78" s="103"/>
      <c r="L78" s="103"/>
      <c r="M78" s="103"/>
      <c r="N78" s="103"/>
      <c r="O78" s="103" t="s">
        <v>62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93" t="s">
        <v>21</v>
      </c>
      <c r="AX78" s="93"/>
      <c r="AY78" s="93"/>
      <c r="AZ78" s="93"/>
      <c r="BA78" s="93"/>
      <c r="BB78" s="94"/>
      <c r="BC78" s="94"/>
    </row>
    <row r="79" spans="2:86" ht="18" customHeight="1">
      <c r="B79" s="95">
        <v>18</v>
      </c>
      <c r="C79" s="95"/>
      <c r="D79" s="96">
        <v>1</v>
      </c>
      <c r="E79" s="96"/>
      <c r="F79" s="96"/>
      <c r="G79" s="96"/>
      <c r="H79" s="96"/>
      <c r="I79" s="96"/>
      <c r="J79" s="97">
        <v>0.55902777777777779</v>
      </c>
      <c r="K79" s="97"/>
      <c r="L79" s="97"/>
      <c r="M79" s="97"/>
      <c r="N79" s="97"/>
      <c r="O79" s="98" t="str">
        <f>IF(ISBLANK($AZ$59)," ",IF($AW$59&gt;$AZ$59,$O$59,IF($AZ$59&gt;$AW$59,$AF$59)))</f>
        <v xml:space="preserve"> </v>
      </c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70" t="s">
        <v>24</v>
      </c>
      <c r="AF79" s="99" t="str">
        <f>IF(ISBLANK($AZ$63)," ",IF($AW$63&gt;$AZ$63,$O$63,IF($AZ$63&gt;$AW$63,$AF$63)))</f>
        <v xml:space="preserve"> 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100"/>
      <c r="AX79" s="100"/>
      <c r="AY79" s="91" t="s">
        <v>25</v>
      </c>
      <c r="AZ79" s="92"/>
      <c r="BA79" s="92"/>
      <c r="BB79" s="86">
        <v>9</v>
      </c>
      <c r="BC79" s="86"/>
    </row>
    <row r="80" spans="2:86" ht="12" customHeight="1">
      <c r="B80" s="95"/>
      <c r="C80" s="95"/>
      <c r="D80" s="96"/>
      <c r="E80" s="96"/>
      <c r="F80" s="96"/>
      <c r="G80" s="96"/>
      <c r="H80" s="96"/>
      <c r="I80" s="96"/>
      <c r="J80" s="97"/>
      <c r="K80" s="97"/>
      <c r="L80" s="97"/>
      <c r="M80" s="97"/>
      <c r="N80" s="97"/>
      <c r="O80" s="87" t="s">
        <v>48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71"/>
      <c r="AF80" s="88" t="s">
        <v>49</v>
      </c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100"/>
      <c r="AX80" s="100"/>
      <c r="AY80" s="91"/>
      <c r="AZ80" s="91"/>
      <c r="BA80" s="92"/>
      <c r="BB80" s="86"/>
      <c r="BC80" s="86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50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89" t="s">
        <v>12</v>
      </c>
      <c r="J85" s="89"/>
      <c r="K85" s="89"/>
      <c r="L85" s="78"/>
      <c r="M85" s="90" t="str">
        <f>IF(ISBLANK($AZ$79)," ",IF($AW$79&gt;$AZ$79,$O$79,IF($AZ$79&gt;$AW$79,$AF$79)))</f>
        <v xml:space="preserve"> </v>
      </c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2:102" ht="24" customHeight="1">
      <c r="I86" s="82" t="s">
        <v>13</v>
      </c>
      <c r="J86" s="82"/>
      <c r="K86" s="82"/>
      <c r="L86" s="79"/>
      <c r="M86" s="83" t="str">
        <f>IF(ISBLANK($AZ$79)," ",IF($AW$79&lt;$AZ$79,$O$79,IF($AZ$79&lt;$AW$79,$AF$79)))</f>
        <v xml:space="preserve"> </v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</row>
    <row r="87" spans="2:102" ht="24" customHeight="1">
      <c r="I87" s="82" t="s">
        <v>14</v>
      </c>
      <c r="J87" s="82"/>
      <c r="K87" s="82"/>
      <c r="L87" s="80"/>
      <c r="M87" s="83" t="str">
        <f>IF(ISBLANK($AZ$75)," ",IF($AW$75&gt;$AZ$75,$O$75,IF($AZ$75&gt;$AW$75,$AF$75)))</f>
        <v xml:space="preserve"> 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</row>
    <row r="88" spans="2:102" ht="24" customHeight="1">
      <c r="I88" s="82" t="s">
        <v>15</v>
      </c>
      <c r="J88" s="82"/>
      <c r="K88" s="82"/>
      <c r="L88" s="79"/>
      <c r="M88" s="83" t="str">
        <f>IF(ISBLANK($AZ$75)," ",IF($AW$75&lt;$AZ$75,$O$75,IF($AZ$75&lt;$AW$75,$AF$75)))</f>
        <v xml:space="preserve"> </v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</row>
    <row r="89" spans="2:102" ht="24" customHeight="1">
      <c r="I89" s="82" t="s">
        <v>51</v>
      </c>
      <c r="J89" s="82"/>
      <c r="K89" s="82"/>
      <c r="L89" s="79"/>
      <c r="M89" s="83" t="str">
        <f>IF(ISBLANK($AZ$71)," ",IF($AW$71&gt;$AZ$71,$O$71,IF($AZ$71&gt;$AW$71,$AF$71)))</f>
        <v xml:space="preserve"> 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82" t="s">
        <v>52</v>
      </c>
      <c r="J90" s="82"/>
      <c r="K90" s="82"/>
      <c r="L90" s="79"/>
      <c r="M90" s="83" t="str">
        <f>IF(ISBLANK($AZ$71)," ",IF($AW$71&lt;$AZ$71,$O$71,IF($AZ$71&lt;$AW$71,$AF$71)))</f>
        <v xml:space="preserve"> </v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82" t="s">
        <v>53</v>
      </c>
      <c r="J91" s="82"/>
      <c r="K91" s="82"/>
      <c r="L91" s="79"/>
      <c r="M91" s="83" t="str">
        <f>IF(ISBLANK($AZ$67)," ",IF($AW$67&gt;$AZ$67,$O$67,IF($AZ$67&gt;$AW$67,$AF$67)))</f>
        <v xml:space="preserve"> 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2:102" ht="24" customHeight="1">
      <c r="I92" s="84" t="s">
        <v>54</v>
      </c>
      <c r="J92" s="84"/>
      <c r="K92" s="84"/>
      <c r="L92" s="81"/>
      <c r="M92" s="85" t="str">
        <f>IF(ISBLANK($AZ$67)," ",IF($AW$67&lt;$AZ$67,$O$67,IF($AZ$67&lt;$AW$67,$AF$67)))</f>
        <v xml:space="preserve"> 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</sheetData>
  <sheetProtection selectLockedCells="1" selectUnlockedCells="1"/>
  <mergeCells count="342"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3:C23"/>
    <mergeCell ref="D23:F23"/>
    <mergeCell ref="G23:I23"/>
    <mergeCell ref="J23:N23"/>
    <mergeCell ref="O23:AV23"/>
    <mergeCell ref="AW23:BA23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E39:AD39"/>
    <mergeCell ref="AE39:AG39"/>
    <mergeCell ref="AH39:AJ39"/>
    <mergeCell ref="AK39:AO39"/>
    <mergeCell ref="AP39:AR39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B58:C58"/>
    <mergeCell ref="D58:I58"/>
    <mergeCell ref="J58:N58"/>
    <mergeCell ref="O58:AV58"/>
    <mergeCell ref="AW58:BA58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66:C66"/>
    <mergeCell ref="D66:I66"/>
    <mergeCell ref="J66:N66"/>
    <mergeCell ref="O66:AV66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B71:C72"/>
    <mergeCell ref="D71:I72"/>
    <mergeCell ref="J71:N72"/>
    <mergeCell ref="O71:AD71"/>
    <mergeCell ref="AF71:AV71"/>
    <mergeCell ref="AW71:AX72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O76:AD76"/>
    <mergeCell ref="AF76:AV76"/>
    <mergeCell ref="B78:C78"/>
    <mergeCell ref="D78:I78"/>
    <mergeCell ref="J78:N78"/>
    <mergeCell ref="O78:AV78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</mergeCells>
  <pageMargins left="0.39374999999999999" right="0.39374999999999999" top="0.39374999999999999" bottom="0.39374999999999999" header="0.51180555555555551" footer="0"/>
  <pageSetup paperSize="9" firstPageNumber="0" orientation="portrait" horizontalDpi="300" verticalDpi="300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Dejan Mladenov</cp:lastModifiedBy>
  <cp:lastPrinted>2016-04-19T12:57:10Z</cp:lastPrinted>
  <dcterms:created xsi:type="dcterms:W3CDTF">2016-05-10T11:05:02Z</dcterms:created>
  <dcterms:modified xsi:type="dcterms:W3CDTF">2016-05-10T11:05:02Z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607254992</vt:i4>
  </property>
  <property fmtid="{D5CDD505-2E9C-101B-9397-08002B2CF9AE}" pid="3" name="_NewReviewCycle">
    <vt:lpwstr/>
  </property>
  <property fmtid="{D5CDD505-2E9C-101B-9397-08002B2CF9AE}" pid="4" name="_EmailSubject">
    <vt:lpwstr>Auslosungen U-7 bis U-12</vt:lpwstr>
  </property>
  <property fmtid="{D5CDD505-2E9C-101B-9397-08002B2CF9AE}" pid="5" name="_AuthorEmail">
    <vt:lpwstr>thomas.koestenberger@wien.gv.at</vt:lpwstr>
  </property>
  <property fmtid="{D5CDD505-2E9C-101B-9397-08002B2CF9AE}" pid="6" name="_AuthorEmailDisplayName">
    <vt:lpwstr>Köstenberger Thomas</vt:lpwstr>
  </property>
</Properties>
</file>